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Dicipliner" sheetId="1" r:id="rId1"/>
    <sheet name="Hvidbog" sheetId="2" r:id="rId2"/>
    <sheet name="Ark3" sheetId="3" r:id="rId3"/>
  </sheets>
  <definedNames>
    <definedName name="_xlnm.Print_Area" localSheetId="0">'Dicipliner'!$A$1:$E$167</definedName>
  </definedNames>
  <calcPr fullCalcOnLoad="1"/>
</workbook>
</file>

<file path=xl/sharedStrings.xml><?xml version="1.0" encoding="utf-8"?>
<sst xmlns="http://schemas.openxmlformats.org/spreadsheetml/2006/main" count="266" uniqueCount="113">
  <si>
    <t>25 mm</t>
  </si>
  <si>
    <t>50 mm</t>
  </si>
  <si>
    <t xml:space="preserve">80 mm </t>
  </si>
  <si>
    <t>100 mm</t>
  </si>
  <si>
    <t>125 mm</t>
  </si>
  <si>
    <t>150 mm</t>
  </si>
  <si>
    <t>175 mm</t>
  </si>
  <si>
    <t>200 mm</t>
  </si>
  <si>
    <t>Facadelamel batts.:</t>
  </si>
  <si>
    <t>Pris</t>
  </si>
  <si>
    <t>Enhed</t>
  </si>
  <si>
    <t>80 mm</t>
  </si>
  <si>
    <t>220 mm</t>
  </si>
  <si>
    <t>300 mm</t>
  </si>
  <si>
    <t>Hjørneprofiler plast med net</t>
  </si>
  <si>
    <t>lbm</t>
  </si>
  <si>
    <t>Drypnæseprofil</t>
  </si>
  <si>
    <t>%</t>
  </si>
  <si>
    <t>Afdækningstape til opdeling af felter</t>
  </si>
  <si>
    <t>Underpuds inkl. ilægning af armeringsnet (manuel påføring).</t>
  </si>
  <si>
    <t>Underpuds inkl. ilægning af armeringsnet (maskinel påføring m/sprøjte).</t>
  </si>
  <si>
    <t>stk.</t>
  </si>
  <si>
    <t>For opsætning af facadebatts, underpuds med armeringsnet, montering af diverse profiler, slutpuds og evt. efterfølgende maling forudsættes følgende:</t>
  </si>
  <si>
    <t>Udmåling og montering af isoleringsholder</t>
  </si>
  <si>
    <t>stk</t>
  </si>
  <si>
    <t>Fastgørelsesplanker (plankprofil)</t>
  </si>
  <si>
    <t>Dilatationsfugeliste (dilitationsprofil)</t>
  </si>
  <si>
    <t>Spiral anker</t>
  </si>
  <si>
    <t>Maling, 2 dækkende lag + afdækning af evt. bygningsdele (evt. med rulle)</t>
  </si>
  <si>
    <t xml:space="preserve">I nedennævnte priser er indeholdt, at en samlet flade færdiggøres under samme </t>
  </si>
  <si>
    <r>
      <t>m</t>
    </r>
    <r>
      <rPr>
        <vertAlign val="superscript"/>
        <sz val="10"/>
        <color indexed="8"/>
        <rFont val="Arial"/>
        <family val="2"/>
      </rPr>
      <t>2</t>
    </r>
  </si>
  <si>
    <t>Udmåling, boring og montering af dybel/prop i mur og beton</t>
  </si>
  <si>
    <t>Udmåling, iskruning og montering af dybel/prop i træ</t>
  </si>
  <si>
    <t xml:space="preserve">Mesteren leverer det til arbejdet nødvendige værktøj/materiel i god og brugbar stand, </t>
  </si>
  <si>
    <t>Facadebatts.:</t>
  </si>
  <si>
    <t>Tillæg/fradrag til facade- og facadelamelbatts:</t>
  </si>
  <si>
    <t>Udskæring for og isætning af fugebånd mod andre bygningsdele</t>
  </si>
  <si>
    <t>Lysningsprofil (karmlister)</t>
  </si>
  <si>
    <t>Underpuds m/net incl. tildannelse</t>
  </si>
  <si>
    <t xml:space="preserve">Påføring af primer med sprøjte pr. gang </t>
  </si>
  <si>
    <t>Maling, 1 dækkende lag + afdækning af evt. bygningsdele (evt. med rulle)</t>
  </si>
  <si>
    <t>Slutpuds, farvet som ufarvet</t>
  </si>
  <si>
    <t>Sokkelpuds betales som øvrig puds</t>
  </si>
  <si>
    <t>Glatpuds/tyndpuds manuelt påført</t>
  </si>
  <si>
    <t>Hjørneforstærkning (netlapper)</t>
  </si>
  <si>
    <t>Primning pr. gang i.h.t. system</t>
  </si>
  <si>
    <t>Andre isoleringstykkelser inter/extrapoleres i forhold til ovenstående tabeller</t>
  </si>
  <si>
    <t>Sokkelprofiler incl. clips, indnivelering, udmåling og montering med skruer</t>
  </si>
  <si>
    <t>Fradrag hvor påføringen foretages med sprøjte</t>
  </si>
  <si>
    <t>U udskæring i isolering for rør, ledninger etc. mod baggvæg</t>
  </si>
  <si>
    <t>Ekstra lag net ilagt (panservæv)</t>
  </si>
  <si>
    <t>Påføring af primer med pensel/rulle pr. gang</t>
  </si>
  <si>
    <t>Eftergåelse</t>
  </si>
  <si>
    <t>Membran på vindues sidefalse samt bundfals</t>
  </si>
  <si>
    <t>Membraner (som STO Flexyl)</t>
  </si>
  <si>
    <t>RockBase/Weber Serpomin/STO eller lignende system</t>
  </si>
  <si>
    <t>Arbejdet er forudsat udført fra afrettet terræn, egnet stillads eller arbejdsplatform, etc.,</t>
  </si>
  <si>
    <t>Opsætning af isolering, incl. tilpasning, tildannelse og klæbning</t>
  </si>
  <si>
    <t xml:space="preserve">Omfang af afdækning og rengøring af terræn, stillads, arbejdsplatform mod stænk/spild, </t>
  </si>
  <si>
    <t>aftales inden arbejdets opstart.</t>
  </si>
  <si>
    <t>Tillæg for hjørner i underpuds</t>
  </si>
  <si>
    <t>Profiler, incl. montering og tildannelse</t>
  </si>
  <si>
    <t>Membran på sokkel, opmåles som mindst 30 cm høje.</t>
  </si>
  <si>
    <r>
      <t>Underlag for isolering skal i forvejen være oprettet til +/- 5 mm på en 2 m retskede, betaling for evt. opretning akkordres særskildt.</t>
    </r>
    <r>
      <rPr>
        <sz val="10"/>
        <color indexed="10"/>
        <rFont val="Arial"/>
        <family val="2"/>
      </rPr>
      <t xml:space="preserve"> </t>
    </r>
  </si>
  <si>
    <t>Evt. andre indfaldskrav aftales, inden arbejdets opstart.</t>
  </si>
  <si>
    <t>Tillæg til ovenstående, hvor der pudses mere end 2 cm tilbage bag karme.</t>
  </si>
  <si>
    <t xml:space="preserve">Lukning og efterpuds af stillads-, platform- eller hejs forankringshuller akkorderes. </t>
  </si>
  <si>
    <t xml:space="preserve">Priserne er excl. opstilling og nedtagning af stillads, arbejdsplatform etc., </t>
  </si>
  <si>
    <t>Tillæg for hjørner i slutpuds</t>
  </si>
  <si>
    <t>Behandling med Siliconeharpiksmaling, Silikatmaling eller lign.</t>
  </si>
  <si>
    <t>Ok tillæg</t>
  </si>
  <si>
    <t>I Træ</t>
  </si>
  <si>
    <t>Fradraget for binder er regnet ud fra 3,5 pr. m2 lig 24,61 kr.</t>
  </si>
  <si>
    <t>Line</t>
  </si>
  <si>
    <t>P01.588</t>
  </si>
  <si>
    <t>P01.584</t>
  </si>
  <si>
    <t>N02.080</t>
  </si>
  <si>
    <t xml:space="preserve">P01.597 </t>
  </si>
  <si>
    <t>P08042</t>
  </si>
  <si>
    <t>P10.008</t>
  </si>
  <si>
    <t>P10.018</t>
  </si>
  <si>
    <t>P10.009</t>
  </si>
  <si>
    <t>Hvad er det, hvis hjørneprofil som i vådrum, hvis kun lap på hjørne så</t>
  </si>
  <si>
    <t>Line 59</t>
  </si>
  <si>
    <t>Line 71</t>
  </si>
  <si>
    <t>Vi afventer mester</t>
  </si>
  <si>
    <t>Hvad er gør det at der over 1 mm andet end at der er mere arbejde ved påføringen</t>
  </si>
  <si>
    <t>Line 99</t>
  </si>
  <si>
    <t>Arbejde over hovedet (lofter) samt skrå væge akkorderes</t>
  </si>
  <si>
    <t>Rundt arbejde og smighjørner akkorderes</t>
  </si>
  <si>
    <r>
      <t xml:space="preserve">Puds straffes, inkl. afdækning, begrænsning, gene mod karme, </t>
    </r>
    <r>
      <rPr>
        <sz val="10"/>
        <color indexed="8"/>
        <rFont val="Arial"/>
        <family val="2"/>
      </rPr>
      <t>glas og eksisterende konstruktioner etc.(skal fortolkes lidt mere, skal vi have mod karmliste?)</t>
    </r>
  </si>
  <si>
    <t>Der skal ikke være graduering</t>
  </si>
  <si>
    <t>arbejdsgang, således at sammenpudsning undgås. (gælder kun slutpuds)</t>
  </si>
  <si>
    <t>indtil og med 100mm installationer</t>
  </si>
  <si>
    <t xml:space="preserve">Genen må også komme ved underpuds, men vi kan ikke lige komme på en pris </t>
  </si>
  <si>
    <t>Dekorationspuds</t>
  </si>
  <si>
    <t>daglig rengøring påhviler murer og murerarbejdsmænd dette er indeholdt i priserne.</t>
  </si>
  <si>
    <t>44% pos. 2454 Transport  2457-2462</t>
  </si>
  <si>
    <t>Ovennævente arbejder betales med pos. 2454 for oppasning</t>
  </si>
  <si>
    <t>Evt. transporttillæg betales med pos. 2457 til 2462</t>
  </si>
  <si>
    <t>Ovennævente arbejder betales med pos. 2451 for oppasning</t>
  </si>
  <si>
    <t>Ovennævente arbejder betales med 25% for oppasning</t>
  </si>
  <si>
    <t>Ok tillæg efter 2012</t>
  </si>
  <si>
    <t>stk/lm/m2</t>
  </si>
  <si>
    <t>sum</t>
  </si>
  <si>
    <t>Svendepris</t>
  </si>
  <si>
    <t>Pos. 2457</t>
  </si>
  <si>
    <t>Pos. 2458</t>
  </si>
  <si>
    <t>Pos. 2459</t>
  </si>
  <si>
    <t>Pos. 2460</t>
  </si>
  <si>
    <t>Pos. 2461</t>
  </si>
  <si>
    <t>Pos. 2462</t>
  </si>
  <si>
    <t>Samlet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</si>
</sst>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t&quot;;&quot;Sandt&quot;;&quot;Falsk&quot;"/>
    <numFmt numFmtId="180" formatCode="&quot;Til&quot;;&quot;Til&quot;;&quot;Fra&quot;"/>
    <numFmt numFmtId="181" formatCode="[$€-2]\ #.##000_);[Red]\([$€-2]\ #.##000\)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_ * #,##0.00000000_ ;_ * \-#,##0.00000000_ ;_ * &quot;-&quot;??_ ;_ @_ "/>
    <numFmt numFmtId="190" formatCode="[$-406]d\.\ mmmm\ yyyy"/>
    <numFmt numFmtId="191" formatCode="0.000"/>
    <numFmt numFmtId="192" formatCode="0.0000"/>
    <numFmt numFmtId="193" formatCode="0.0"/>
    <numFmt numFmtId="194" formatCode="_-* #,##0.0000\ _k_r_._-;\-* #,##0.0000\ _k_r_._-;_-* &quot;-&quot;????\ _k_r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u val="singleAccounting"/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1F497D"/>
      <name val="Arial"/>
      <family val="2"/>
    </font>
    <font>
      <sz val="11"/>
      <color theme="1"/>
      <name val="Arial"/>
      <family val="2"/>
    </font>
    <font>
      <sz val="11"/>
      <color rgb="FF00B050"/>
      <name val="Calibri"/>
      <family val="2"/>
    </font>
    <font>
      <u val="singleAccounting"/>
      <sz val="11"/>
      <color theme="1"/>
      <name val="Calibri"/>
      <family val="2"/>
    </font>
    <font>
      <u val="singleAccounting"/>
      <sz val="11"/>
      <color rgb="FF00B05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171" fontId="4" fillId="0" borderId="0" xfId="46" applyFont="1" applyAlignment="1">
      <alignment/>
    </xf>
    <xf numFmtId="171" fontId="53" fillId="0" borderId="0" xfId="46" applyFont="1" applyAlignment="1">
      <alignment/>
    </xf>
    <xf numFmtId="171" fontId="0" fillId="0" borderId="0" xfId="46" applyAlignment="1">
      <alignment/>
    </xf>
    <xf numFmtId="171" fontId="5" fillId="0" borderId="0" xfId="46" applyFont="1" applyAlignment="1">
      <alignment/>
    </xf>
    <xf numFmtId="171" fontId="27" fillId="0" borderId="0" xfId="46" applyFont="1" applyAlignment="1">
      <alignment/>
    </xf>
    <xf numFmtId="171" fontId="2" fillId="0" borderId="0" xfId="46" applyFont="1" applyAlignment="1">
      <alignment/>
    </xf>
    <xf numFmtId="171" fontId="54" fillId="0" borderId="0" xfId="46" applyFont="1" applyAlignment="1">
      <alignment/>
    </xf>
    <xf numFmtId="171" fontId="53" fillId="0" borderId="0" xfId="46" applyFont="1" applyAlignment="1">
      <alignment wrapText="1"/>
    </xf>
    <xf numFmtId="171" fontId="53" fillId="0" borderId="0" xfId="46" applyFont="1" applyAlignment="1">
      <alignment horizontal="right"/>
    </xf>
    <xf numFmtId="171" fontId="55" fillId="0" borderId="0" xfId="46" applyFont="1" applyAlignment="1">
      <alignment/>
    </xf>
    <xf numFmtId="171" fontId="2" fillId="0" borderId="0" xfId="46" applyFont="1" applyAlignment="1">
      <alignment horizontal="right"/>
    </xf>
    <xf numFmtId="171" fontId="2" fillId="0" borderId="0" xfId="46" applyFont="1" applyAlignment="1">
      <alignment vertical="center"/>
    </xf>
    <xf numFmtId="171" fontId="56" fillId="0" borderId="0" xfId="46" applyFont="1" applyAlignment="1">
      <alignment vertical="center"/>
    </xf>
    <xf numFmtId="171" fontId="2" fillId="0" borderId="0" xfId="46" applyFont="1" applyAlignment="1">
      <alignment wrapText="1"/>
    </xf>
    <xf numFmtId="171" fontId="8" fillId="0" borderId="0" xfId="46" applyFont="1" applyAlignment="1">
      <alignment/>
    </xf>
    <xf numFmtId="171" fontId="57" fillId="0" borderId="0" xfId="46" applyFont="1" applyAlignment="1">
      <alignment/>
    </xf>
    <xf numFmtId="171" fontId="0" fillId="0" borderId="10" xfId="46" applyBorder="1" applyAlignment="1">
      <alignment/>
    </xf>
    <xf numFmtId="183" fontId="0" fillId="0" borderId="0" xfId="46" applyNumberFormat="1" applyAlignment="1">
      <alignment/>
    </xf>
    <xf numFmtId="183" fontId="58" fillId="0" borderId="0" xfId="46" applyNumberFormat="1" applyFont="1" applyAlignment="1">
      <alignment/>
    </xf>
    <xf numFmtId="171" fontId="58" fillId="0" borderId="0" xfId="46" applyFont="1" applyAlignment="1">
      <alignment/>
    </xf>
    <xf numFmtId="171" fontId="58" fillId="0" borderId="10" xfId="46" applyFont="1" applyBorder="1" applyAlignment="1">
      <alignment/>
    </xf>
    <xf numFmtId="171" fontId="0" fillId="0" borderId="0" xfId="46" applyAlignment="1">
      <alignment/>
    </xf>
    <xf numFmtId="10" fontId="0" fillId="0" borderId="0" xfId="46" applyNumberFormat="1" applyAlignment="1">
      <alignment/>
    </xf>
    <xf numFmtId="171" fontId="0" fillId="0" borderId="0" xfId="46" applyAlignment="1">
      <alignment/>
    </xf>
    <xf numFmtId="183" fontId="0" fillId="0" borderId="11" xfId="46" applyNumberFormat="1" applyBorder="1" applyAlignment="1">
      <alignment/>
    </xf>
    <xf numFmtId="183" fontId="59" fillId="0" borderId="0" xfId="46" applyNumberFormat="1" applyFont="1" applyAlignment="1">
      <alignment/>
    </xf>
    <xf numFmtId="183" fontId="60" fillId="0" borderId="0" xfId="46" applyNumberFormat="1" applyFont="1" applyAlignment="1">
      <alignment/>
    </xf>
    <xf numFmtId="171" fontId="53" fillId="0" borderId="0" xfId="46" applyFont="1" applyAlignment="1">
      <alignment/>
    </xf>
    <xf numFmtId="171" fontId="0" fillId="0" borderId="0" xfId="46" applyAlignment="1">
      <alignment/>
    </xf>
    <xf numFmtId="171" fontId="0" fillId="0" borderId="0" xfId="46" applyAlignment="1">
      <alignment/>
    </xf>
    <xf numFmtId="1" fontId="53" fillId="0" borderId="0" xfId="46" applyNumberFormat="1" applyFont="1" applyAlignment="1">
      <alignment/>
    </xf>
    <xf numFmtId="184" fontId="53" fillId="0" borderId="0" xfId="46" applyNumberFormat="1" applyFont="1" applyAlignment="1">
      <alignment horizontal="right"/>
    </xf>
    <xf numFmtId="183" fontId="53" fillId="0" borderId="0" xfId="46" applyNumberFormat="1" applyFont="1" applyAlignment="1">
      <alignment/>
    </xf>
    <xf numFmtId="171" fontId="0" fillId="0" borderId="0" xfId="46" applyAlignment="1">
      <alignment/>
    </xf>
    <xf numFmtId="185" fontId="53" fillId="0" borderId="0" xfId="46" applyNumberFormat="1" applyFont="1" applyAlignment="1">
      <alignment/>
    </xf>
    <xf numFmtId="171" fontId="0" fillId="0" borderId="0" xfId="46" applyBorder="1" applyAlignment="1">
      <alignment/>
    </xf>
    <xf numFmtId="1" fontId="0" fillId="0" borderId="0" xfId="46" applyNumberFormat="1" applyBorder="1" applyAlignment="1">
      <alignment/>
    </xf>
    <xf numFmtId="171" fontId="57" fillId="0" borderId="0" xfId="46" applyFont="1" applyBorder="1" applyAlignment="1">
      <alignment/>
    </xf>
    <xf numFmtId="171" fontId="5" fillId="0" borderId="0" xfId="46" applyFont="1" applyBorder="1" applyAlignment="1">
      <alignment/>
    </xf>
    <xf numFmtId="171" fontId="27" fillId="0" borderId="0" xfId="46" applyFont="1" applyBorder="1" applyAlignment="1">
      <alignment/>
    </xf>
    <xf numFmtId="171" fontId="61" fillId="0" borderId="0" xfId="46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="66" zoomScaleNormal="66" workbookViewId="0" topLeftCell="A1">
      <selection activeCell="B24" sqref="B24"/>
    </sheetView>
  </sheetViews>
  <sheetFormatPr defaultColWidth="9.140625" defaultRowHeight="15"/>
  <cols>
    <col min="1" max="1" width="82.57421875" style="3" bestFit="1" customWidth="1"/>
    <col min="2" max="2" width="8.8515625" style="3" bestFit="1" customWidth="1"/>
    <col min="3" max="3" width="8.00390625" style="3" bestFit="1" customWidth="1"/>
    <col min="4" max="4" width="11.140625" style="36" bestFit="1" customWidth="1"/>
    <col min="5" max="5" width="6.421875" style="36" bestFit="1" customWidth="1"/>
    <col min="6" max="16384" width="9.140625" style="3" customWidth="1"/>
  </cols>
  <sheetData>
    <row r="1" spans="1:5" ht="18">
      <c r="A1" s="1"/>
      <c r="B1" s="2"/>
      <c r="C1" s="2"/>
      <c r="E1" s="40"/>
    </row>
    <row r="2" spans="1:5" ht="15">
      <c r="A2" s="6"/>
      <c r="B2" s="2"/>
      <c r="C2" s="2"/>
      <c r="E2" s="40"/>
    </row>
    <row r="3" spans="1:5" ht="15">
      <c r="A3" s="7" t="s">
        <v>55</v>
      </c>
      <c r="B3" s="2"/>
      <c r="C3" s="2"/>
      <c r="E3" s="40"/>
    </row>
    <row r="4" spans="1:3" ht="42.75" customHeight="1">
      <c r="A4" s="8" t="s">
        <v>22</v>
      </c>
      <c r="B4" s="2"/>
      <c r="C4" s="2"/>
    </row>
    <row r="5" spans="1:3" ht="15">
      <c r="A5" s="2"/>
      <c r="B5" s="2"/>
      <c r="C5" s="2"/>
    </row>
    <row r="6" spans="1:3" ht="30" customHeight="1">
      <c r="A6" s="8" t="s">
        <v>63</v>
      </c>
      <c r="B6" s="2"/>
      <c r="C6" s="2"/>
    </row>
    <row r="7" spans="1:3" ht="14.25" customHeight="1">
      <c r="A7" s="8" t="s">
        <v>64</v>
      </c>
      <c r="B7" s="2"/>
      <c r="C7" s="2"/>
    </row>
    <row r="8" spans="1:3" ht="14.25" customHeight="1">
      <c r="A8" s="8"/>
      <c r="B8" s="2"/>
      <c r="C8" s="2"/>
    </row>
    <row r="9" spans="1:3" ht="14.25" customHeight="1">
      <c r="A9" s="6" t="s">
        <v>33</v>
      </c>
      <c r="B9" s="2"/>
      <c r="C9" s="2"/>
    </row>
    <row r="10" spans="1:3" ht="14.25" customHeight="1">
      <c r="A10" s="6" t="s">
        <v>96</v>
      </c>
      <c r="B10" s="2"/>
      <c r="C10" s="2"/>
    </row>
    <row r="11" spans="1:3" ht="14.25" customHeight="1">
      <c r="A11" s="2"/>
      <c r="B11" s="2"/>
      <c r="C11" s="2"/>
    </row>
    <row r="12" spans="1:3" ht="15">
      <c r="A12" s="6" t="s">
        <v>56</v>
      </c>
      <c r="B12" s="2"/>
      <c r="C12" s="2"/>
    </row>
    <row r="13" spans="1:3" ht="13.5" customHeight="1">
      <c r="A13" s="6" t="s">
        <v>67</v>
      </c>
      <c r="B13" s="2"/>
      <c r="C13" s="2"/>
    </row>
    <row r="14" spans="1:5" ht="13.5" customHeight="1">
      <c r="A14" s="6" t="s">
        <v>58</v>
      </c>
      <c r="B14" s="2"/>
      <c r="C14" s="2"/>
      <c r="E14" s="41"/>
    </row>
    <row r="15" spans="1:3" ht="13.5" customHeight="1">
      <c r="A15" s="6" t="s">
        <v>59</v>
      </c>
      <c r="B15" s="2"/>
      <c r="C15" s="2"/>
    </row>
    <row r="16" spans="1:3" ht="15.75" customHeight="1">
      <c r="A16" s="2"/>
      <c r="B16" s="2"/>
      <c r="C16" s="2"/>
    </row>
    <row r="17" spans="1:3" ht="14.25" customHeight="1">
      <c r="A17" s="2" t="s">
        <v>29</v>
      </c>
      <c r="B17" s="2"/>
      <c r="C17" s="2"/>
    </row>
    <row r="18" spans="1:3" ht="14.25" customHeight="1">
      <c r="A18" s="2" t="s">
        <v>92</v>
      </c>
      <c r="B18" s="2"/>
      <c r="C18" s="2"/>
    </row>
    <row r="19" spans="1:3" ht="14.25" customHeight="1">
      <c r="A19" s="2"/>
      <c r="B19" s="2"/>
      <c r="C19" s="2"/>
    </row>
    <row r="20" spans="1:3" ht="14.25" customHeight="1">
      <c r="A20" s="6" t="s">
        <v>89</v>
      </c>
      <c r="B20" s="2"/>
      <c r="C20" s="2"/>
    </row>
    <row r="21" spans="1:3" ht="15">
      <c r="A21" s="6" t="s">
        <v>88</v>
      </c>
      <c r="B21" s="2"/>
      <c r="C21" s="2"/>
    </row>
    <row r="22" spans="1:3" ht="14.25" customHeight="1">
      <c r="A22" s="2"/>
      <c r="B22" s="2"/>
      <c r="C22" s="2"/>
    </row>
    <row r="23" spans="1:5" s="30" customFormat="1" ht="14.25" customHeight="1">
      <c r="A23" s="2" t="s">
        <v>102</v>
      </c>
      <c r="B23" s="35">
        <v>19.52423152</v>
      </c>
      <c r="C23" s="2"/>
      <c r="D23" s="36"/>
      <c r="E23" s="36"/>
    </row>
    <row r="24" spans="1:5" s="30" customFormat="1" ht="14.25" customHeight="1">
      <c r="A24" s="2"/>
      <c r="B24" s="2"/>
      <c r="C24" s="2"/>
      <c r="D24" s="36"/>
      <c r="E24" s="36"/>
    </row>
    <row r="25" spans="1:3" ht="15">
      <c r="A25" s="2"/>
      <c r="B25" s="2"/>
      <c r="C25" s="2"/>
    </row>
    <row r="26" spans="1:4" ht="15">
      <c r="A26" s="7" t="s">
        <v>57</v>
      </c>
      <c r="C26" s="2"/>
      <c r="D26" s="37"/>
    </row>
    <row r="27" spans="1:5" s="30" customFormat="1" ht="15">
      <c r="A27" s="7" t="s">
        <v>97</v>
      </c>
      <c r="C27" s="2"/>
      <c r="D27" s="37"/>
      <c r="E27" s="36"/>
    </row>
    <row r="28" spans="1:5" ht="15">
      <c r="A28" s="2" t="s">
        <v>34</v>
      </c>
      <c r="C28" s="2" t="s">
        <v>10</v>
      </c>
      <c r="D28" s="36" t="s">
        <v>103</v>
      </c>
      <c r="E28" s="36" t="s">
        <v>104</v>
      </c>
    </row>
    <row r="29" spans="1:5" ht="15">
      <c r="A29" s="2" t="s">
        <v>0</v>
      </c>
      <c r="B29" s="30">
        <f>(Ark3!A7/100*$B$23+Ark3!A7)/1.44</f>
        <v>46.3903423587</v>
      </c>
      <c r="C29" s="9" t="s">
        <v>30</v>
      </c>
      <c r="E29" s="36">
        <f aca="true" t="shared" si="0" ref="E29:E53">B29*D29</f>
        <v>0</v>
      </c>
    </row>
    <row r="30" spans="1:5" ht="15">
      <c r="A30" s="2" t="s">
        <v>1</v>
      </c>
      <c r="B30" s="30">
        <f>(Ark3!A8/100*$B$23+Ark3!A8)/1.44</f>
        <v>48.12510377451112</v>
      </c>
      <c r="C30" s="9" t="s">
        <v>30</v>
      </c>
      <c r="E30" s="36">
        <f t="shared" si="0"/>
        <v>0</v>
      </c>
    </row>
    <row r="31" spans="1:5" ht="15">
      <c r="A31" s="2" t="s">
        <v>2</v>
      </c>
      <c r="B31" s="30">
        <f>(Ark3!A9/100*$B$23+Ark3!A9)/1.44</f>
        <v>52.46615746096668</v>
      </c>
      <c r="C31" s="9" t="s">
        <v>30</v>
      </c>
      <c r="E31" s="36">
        <f t="shared" si="0"/>
        <v>0</v>
      </c>
    </row>
    <row r="32" spans="1:5" ht="15">
      <c r="A32" s="2" t="s">
        <v>3</v>
      </c>
      <c r="B32" s="30">
        <f>(Ark3!A10/100*$B$23+Ark3!A10)/1.44</f>
        <v>55.06414943775556</v>
      </c>
      <c r="C32" s="9" t="s">
        <v>30</v>
      </c>
      <c r="E32" s="36">
        <f t="shared" si="0"/>
        <v>0</v>
      </c>
    </row>
    <row r="33" spans="1:5" ht="15">
      <c r="A33" s="2" t="s">
        <v>4</v>
      </c>
      <c r="B33" s="30">
        <f>(Ark3!A11/100*$B$23+Ark3!A11)/1.44</f>
        <v>58.541972563233344</v>
      </c>
      <c r="C33" s="9" t="s">
        <v>30</v>
      </c>
      <c r="E33" s="36">
        <f t="shared" si="0"/>
        <v>0</v>
      </c>
    </row>
    <row r="34" spans="1:5" ht="15">
      <c r="A34" s="2" t="s">
        <v>5</v>
      </c>
      <c r="B34" s="30">
        <f>(Ark3!A12/100*$B$23+Ark3!A12)/1.44</f>
        <v>68.08731049712223</v>
      </c>
      <c r="C34" s="9" t="s">
        <v>30</v>
      </c>
      <c r="E34" s="36">
        <f t="shared" si="0"/>
        <v>0</v>
      </c>
    </row>
    <row r="35" spans="1:5" ht="15">
      <c r="A35" s="2" t="s">
        <v>6</v>
      </c>
      <c r="B35" s="30">
        <f>(Ark3!A13/100*$B$23+Ark3!A13)/1.44</f>
        <v>70.69360276776666</v>
      </c>
      <c r="C35" s="9" t="s">
        <v>30</v>
      </c>
      <c r="E35" s="36">
        <f t="shared" si="0"/>
        <v>0</v>
      </c>
    </row>
    <row r="36" spans="1:5" ht="15">
      <c r="A36" s="2" t="s">
        <v>7</v>
      </c>
      <c r="B36" s="30">
        <f>(Ark3!A14/100*$B$23+Ark3!A14)/1.44</f>
        <v>75.02635616036666</v>
      </c>
      <c r="C36" s="9" t="s">
        <v>30</v>
      </c>
      <c r="E36" s="36">
        <f t="shared" si="0"/>
        <v>0</v>
      </c>
    </row>
    <row r="37" spans="1:5" ht="15">
      <c r="A37" s="2" t="s">
        <v>31</v>
      </c>
      <c r="B37" s="30">
        <f>(Ark3!A15/100*$B$23+Ark3!A15)/1.44</f>
        <v>5.835106580455556</v>
      </c>
      <c r="C37" s="9" t="s">
        <v>21</v>
      </c>
      <c r="E37" s="36">
        <f t="shared" si="0"/>
        <v>0</v>
      </c>
    </row>
    <row r="38" spans="1:5" ht="15">
      <c r="A38" s="2" t="s">
        <v>32</v>
      </c>
      <c r="B38" s="30">
        <f>(Ark3!A16/100*$B$23+Ark3!A16)/1.44</f>
        <v>4.980176313333334</v>
      </c>
      <c r="C38" s="9" t="s">
        <v>21</v>
      </c>
      <c r="E38" s="36">
        <f t="shared" si="0"/>
        <v>0</v>
      </c>
    </row>
    <row r="39" spans="1:3" ht="15">
      <c r="A39" s="2"/>
      <c r="C39" s="9"/>
    </row>
    <row r="40" spans="1:3" ht="15">
      <c r="A40" s="2" t="s">
        <v>8</v>
      </c>
      <c r="C40" s="2"/>
    </row>
    <row r="41" spans="1:5" ht="15">
      <c r="A41" s="2" t="s">
        <v>1</v>
      </c>
      <c r="B41" s="30">
        <f>(Ark3!A19/100*$B$23+Ark3!A19)/1.44</f>
        <v>39.061182884244445</v>
      </c>
      <c r="C41" s="9" t="s">
        <v>30</v>
      </c>
      <c r="E41" s="36">
        <f t="shared" si="0"/>
        <v>0</v>
      </c>
    </row>
    <row r="42" spans="1:5" ht="15">
      <c r="A42" s="2" t="s">
        <v>11</v>
      </c>
      <c r="B42" s="30">
        <f>(Ark3!A20/100*$B$23+Ark3!A20)/1.44</f>
        <v>40.79594430005556</v>
      </c>
      <c r="C42" s="9" t="s">
        <v>30</v>
      </c>
      <c r="E42" s="36">
        <f t="shared" si="0"/>
        <v>0</v>
      </c>
    </row>
    <row r="43" spans="1:5" ht="15">
      <c r="A43" s="2" t="s">
        <v>3</v>
      </c>
      <c r="B43" s="30">
        <f>(Ark3!A21/100*$B$23+Ark3!A21)/1.44</f>
        <v>42.530705715866674</v>
      </c>
      <c r="C43" s="9" t="s">
        <v>30</v>
      </c>
      <c r="E43" s="36">
        <f t="shared" si="0"/>
        <v>0</v>
      </c>
    </row>
    <row r="44" spans="1:5" ht="15">
      <c r="A44" s="2" t="s">
        <v>4</v>
      </c>
      <c r="B44" s="30">
        <f>(Ark3!A22/100*$B$23+Ark3!A22)/1.44</f>
        <v>44.26546713167778</v>
      </c>
      <c r="C44" s="9" t="s">
        <v>30</v>
      </c>
      <c r="E44" s="36">
        <f t="shared" si="0"/>
        <v>0</v>
      </c>
    </row>
    <row r="45" spans="1:5" ht="15">
      <c r="A45" s="2" t="s">
        <v>5</v>
      </c>
      <c r="B45" s="30">
        <f>(Ark3!A23/100*$B$23+Ark3!A23)/1.44</f>
        <v>47.734989963299995</v>
      </c>
      <c r="C45" s="9" t="s">
        <v>30</v>
      </c>
      <c r="E45" s="36">
        <f t="shared" si="0"/>
        <v>0</v>
      </c>
    </row>
    <row r="46" spans="1:5" ht="15">
      <c r="A46" s="2" t="s">
        <v>7</v>
      </c>
      <c r="B46" s="30">
        <f>(Ark3!A24/100*$B$23+Ark3!A24)/1.44</f>
        <v>54.68233592039999</v>
      </c>
      <c r="C46" s="9" t="s">
        <v>30</v>
      </c>
      <c r="E46" s="36">
        <f t="shared" si="0"/>
        <v>0</v>
      </c>
    </row>
    <row r="47" spans="1:5" ht="15">
      <c r="A47" s="2" t="s">
        <v>12</v>
      </c>
      <c r="B47" s="30">
        <f>(Ark3!A25/100*$B$23+Ark3!A25)/1.44</f>
        <v>56.417097336211114</v>
      </c>
      <c r="C47" s="9" t="s">
        <v>30</v>
      </c>
      <c r="E47" s="36">
        <f t="shared" si="0"/>
        <v>0</v>
      </c>
    </row>
    <row r="48" spans="1:5" ht="15">
      <c r="A48" s="2" t="s">
        <v>13</v>
      </c>
      <c r="B48" s="30">
        <f>(Ark3!A26/100*$B$23+Ark3!A26)/1.44</f>
        <v>62.49291243847779</v>
      </c>
      <c r="C48" s="9" t="s">
        <v>30</v>
      </c>
      <c r="E48" s="36">
        <f t="shared" si="0"/>
        <v>0</v>
      </c>
    </row>
    <row r="49" spans="1:5" ht="15">
      <c r="A49" s="2" t="s">
        <v>23</v>
      </c>
      <c r="B49" s="30">
        <f>(Ark3!A27/100*$B$23+Ark3!A27)/1.44</f>
        <v>5.835106580455556</v>
      </c>
      <c r="C49" s="9" t="s">
        <v>24</v>
      </c>
      <c r="E49" s="36">
        <f t="shared" si="0"/>
        <v>0</v>
      </c>
    </row>
    <row r="50" spans="1:5" ht="15">
      <c r="A50" s="2"/>
      <c r="C50" s="9"/>
      <c r="E50" s="36">
        <f t="shared" si="0"/>
        <v>0</v>
      </c>
    </row>
    <row r="51" spans="1:5" ht="15">
      <c r="A51" s="2" t="s">
        <v>35</v>
      </c>
      <c r="C51" s="9"/>
      <c r="E51" s="36">
        <f t="shared" si="0"/>
        <v>0</v>
      </c>
    </row>
    <row r="52" spans="1:5" s="10" customFormat="1" ht="15">
      <c r="A52" s="2" t="s">
        <v>49</v>
      </c>
      <c r="B52" s="30">
        <f>(Ark3!A30/100*$B$23+Ark3!A30)/1.44</f>
        <v>8.79831148688889</v>
      </c>
      <c r="C52" s="9" t="s">
        <v>15</v>
      </c>
      <c r="D52" s="36"/>
      <c r="E52" s="36">
        <f t="shared" si="0"/>
        <v>0</v>
      </c>
    </row>
    <row r="53" spans="1:5" s="10" customFormat="1" ht="15">
      <c r="A53" s="2" t="s">
        <v>36</v>
      </c>
      <c r="B53" s="30">
        <f>(Ark3!A31/100*$B$23+Ark3!A31)/1.44</f>
        <v>14.608517185777778</v>
      </c>
      <c r="C53" s="9" t="s">
        <v>15</v>
      </c>
      <c r="D53" s="36"/>
      <c r="E53" s="36">
        <f t="shared" si="0"/>
        <v>0</v>
      </c>
    </row>
    <row r="54" spans="1:5" s="10" customFormat="1" ht="15">
      <c r="A54" s="2" t="s">
        <v>46</v>
      </c>
      <c r="C54" s="9"/>
      <c r="D54" s="36"/>
      <c r="E54" s="36"/>
    </row>
    <row r="55" spans="1:5" s="10" customFormat="1" ht="15">
      <c r="A55" s="2" t="s">
        <v>105</v>
      </c>
      <c r="C55" s="9"/>
      <c r="D55" s="36"/>
      <c r="E55" s="36">
        <f>SUM(E29:E54)</f>
        <v>0</v>
      </c>
    </row>
    <row r="56" spans="1:5" s="10" customFormat="1" ht="15">
      <c r="A56" s="7" t="s">
        <v>98</v>
      </c>
      <c r="B56" s="10">
        <v>44</v>
      </c>
      <c r="C56" s="9" t="s">
        <v>17</v>
      </c>
      <c r="D56" s="36"/>
      <c r="E56" s="36">
        <f>$E$55*(B56/100)</f>
        <v>0</v>
      </c>
    </row>
    <row r="57" spans="1:5" s="10" customFormat="1" ht="15">
      <c r="A57" s="2" t="s">
        <v>99</v>
      </c>
      <c r="C57" s="9"/>
      <c r="D57" s="36"/>
      <c r="E57" s="36"/>
    </row>
    <row r="58" spans="1:5" s="10" customFormat="1" ht="15">
      <c r="A58" s="2" t="s">
        <v>106</v>
      </c>
      <c r="B58" s="10">
        <v>0.16</v>
      </c>
      <c r="C58" s="9" t="s">
        <v>17</v>
      </c>
      <c r="D58" s="36"/>
      <c r="E58" s="36">
        <f aca="true" t="shared" si="1" ref="E58:E63">($E$55*(B58/100))*D58</f>
        <v>0</v>
      </c>
    </row>
    <row r="59" spans="1:5" s="10" customFormat="1" ht="15">
      <c r="A59" s="2" t="s">
        <v>107</v>
      </c>
      <c r="B59" s="10">
        <v>0.59</v>
      </c>
      <c r="C59" s="9" t="s">
        <v>17</v>
      </c>
      <c r="D59" s="36"/>
      <c r="E59" s="36">
        <f t="shared" si="1"/>
        <v>0</v>
      </c>
    </row>
    <row r="60" spans="1:5" s="10" customFormat="1" ht="15">
      <c r="A60" s="2" t="s">
        <v>108</v>
      </c>
      <c r="B60" s="10">
        <v>75</v>
      </c>
      <c r="C60" s="9" t="s">
        <v>17</v>
      </c>
      <c r="D60" s="36"/>
      <c r="E60" s="36">
        <f>(E59*(B60/100))</f>
        <v>0</v>
      </c>
    </row>
    <row r="61" spans="1:5" s="10" customFormat="1" ht="15">
      <c r="A61" s="2" t="s">
        <v>109</v>
      </c>
      <c r="B61" s="10">
        <v>0.18</v>
      </c>
      <c r="C61" s="9" t="s">
        <v>17</v>
      </c>
      <c r="D61" s="36"/>
      <c r="E61" s="36">
        <f t="shared" si="1"/>
        <v>0</v>
      </c>
    </row>
    <row r="62" spans="1:5" s="10" customFormat="1" ht="15">
      <c r="A62" s="2" t="s">
        <v>110</v>
      </c>
      <c r="B62" s="10">
        <v>1.8</v>
      </c>
      <c r="C62" s="9" t="s">
        <v>17</v>
      </c>
      <c r="D62" s="36"/>
      <c r="E62" s="36">
        <f t="shared" si="1"/>
        <v>0</v>
      </c>
    </row>
    <row r="63" spans="1:5" s="10" customFormat="1" ht="15">
      <c r="A63" s="2" t="s">
        <v>111</v>
      </c>
      <c r="B63" s="10">
        <v>0.86</v>
      </c>
      <c r="C63" s="9" t="s">
        <v>17</v>
      </c>
      <c r="D63" s="36"/>
      <c r="E63" s="36">
        <f t="shared" si="1"/>
        <v>0</v>
      </c>
    </row>
    <row r="64" spans="1:5" s="10" customFormat="1" ht="15">
      <c r="A64" s="2"/>
      <c r="C64" s="9"/>
      <c r="D64" s="36"/>
      <c r="E64" s="36">
        <f>SUM(E55:E63)</f>
        <v>0</v>
      </c>
    </row>
    <row r="65" spans="1:5" s="10" customFormat="1" ht="15">
      <c r="A65" s="2"/>
      <c r="C65" s="9"/>
      <c r="D65" s="36"/>
      <c r="E65" s="36"/>
    </row>
    <row r="66" spans="1:3" ht="15">
      <c r="A66" s="7" t="s">
        <v>38</v>
      </c>
      <c r="C66" s="9"/>
    </row>
    <row r="67" spans="1:5" ht="15">
      <c r="A67" s="2" t="s">
        <v>19</v>
      </c>
      <c r="B67" s="30">
        <f>(Ark3!A38/100*$B$23+Ark3!A38)/1.45</f>
        <v>64.65024467664553</v>
      </c>
      <c r="C67" s="9" t="s">
        <v>30</v>
      </c>
      <c r="E67" s="36">
        <f>B67*D67</f>
        <v>0</v>
      </c>
    </row>
    <row r="68" spans="1:5" ht="15">
      <c r="A68" s="2" t="s">
        <v>20</v>
      </c>
      <c r="B68" s="30">
        <f>(Ark3!A39/100*$B$23+Ark3!A39)/1.45</f>
        <v>58.61633174749793</v>
      </c>
      <c r="C68" s="9" t="s">
        <v>30</v>
      </c>
      <c r="E68" s="36">
        <f>B68*D68</f>
        <v>0</v>
      </c>
    </row>
    <row r="69" spans="1:5" ht="15">
      <c r="A69" s="6" t="s">
        <v>60</v>
      </c>
      <c r="B69" s="30">
        <f>(Ark3!A40/100*$B$23+Ark3!A40)/1.45</f>
        <v>9.479508017103448</v>
      </c>
      <c r="C69" s="11" t="s">
        <v>15</v>
      </c>
      <c r="E69" s="36">
        <f>B69*D69</f>
        <v>0</v>
      </c>
    </row>
    <row r="70" spans="1:5" s="34" customFormat="1" ht="15">
      <c r="A70" s="2" t="s">
        <v>105</v>
      </c>
      <c r="B70" s="10"/>
      <c r="C70" s="9"/>
      <c r="D70" s="36"/>
      <c r="E70" s="36">
        <f>SUM(E67:E69)</f>
        <v>0</v>
      </c>
    </row>
    <row r="71" spans="1:5" s="34" customFormat="1" ht="15">
      <c r="A71" s="7" t="s">
        <v>100</v>
      </c>
      <c r="B71" s="10">
        <v>45</v>
      </c>
      <c r="C71" s="9" t="s">
        <v>17</v>
      </c>
      <c r="D71" s="36"/>
      <c r="E71" s="36">
        <f>$E$70*(B71/100)</f>
        <v>0</v>
      </c>
    </row>
    <row r="72" spans="1:5" s="34" customFormat="1" ht="15">
      <c r="A72" s="2" t="s">
        <v>99</v>
      </c>
      <c r="B72" s="10"/>
      <c r="C72" s="9"/>
      <c r="D72" s="36"/>
      <c r="E72" s="36"/>
    </row>
    <row r="73" spans="1:5" s="34" customFormat="1" ht="15">
      <c r="A73" s="2" t="s">
        <v>106</v>
      </c>
      <c r="B73" s="10">
        <v>0.16</v>
      </c>
      <c r="C73" s="9" t="s">
        <v>17</v>
      </c>
      <c r="D73" s="36"/>
      <c r="E73" s="36">
        <f aca="true" t="shared" si="2" ref="E73:E78">($E$70*(B73/100))*D73</f>
        <v>0</v>
      </c>
    </row>
    <row r="74" spans="1:5" s="34" customFormat="1" ht="15">
      <c r="A74" s="2" t="s">
        <v>107</v>
      </c>
      <c r="B74" s="10">
        <v>0.59</v>
      </c>
      <c r="C74" s="9" t="s">
        <v>17</v>
      </c>
      <c r="D74" s="36"/>
      <c r="E74" s="36">
        <f t="shared" si="2"/>
        <v>0</v>
      </c>
    </row>
    <row r="75" spans="1:5" s="34" customFormat="1" ht="15">
      <c r="A75" s="2" t="s">
        <v>108</v>
      </c>
      <c r="B75" s="10">
        <v>75</v>
      </c>
      <c r="C75" s="9" t="s">
        <v>17</v>
      </c>
      <c r="D75" s="36"/>
      <c r="E75" s="36">
        <f>(E74*(B75/100))</f>
        <v>0</v>
      </c>
    </row>
    <row r="76" spans="1:5" s="34" customFormat="1" ht="15">
      <c r="A76" s="2" t="s">
        <v>109</v>
      </c>
      <c r="B76" s="10">
        <v>0.18</v>
      </c>
      <c r="C76" s="9" t="s">
        <v>17</v>
      </c>
      <c r="D76" s="36"/>
      <c r="E76" s="36">
        <f t="shared" si="2"/>
        <v>0</v>
      </c>
    </row>
    <row r="77" spans="1:5" s="34" customFormat="1" ht="15">
      <c r="A77" s="2" t="s">
        <v>110</v>
      </c>
      <c r="B77" s="10">
        <v>1.8</v>
      </c>
      <c r="C77" s="9" t="s">
        <v>17</v>
      </c>
      <c r="D77" s="36"/>
      <c r="E77" s="36">
        <f t="shared" si="2"/>
        <v>0</v>
      </c>
    </row>
    <row r="78" spans="1:5" s="30" customFormat="1" ht="15">
      <c r="A78" s="2" t="s">
        <v>111</v>
      </c>
      <c r="B78" s="10">
        <v>0.86</v>
      </c>
      <c r="C78" s="9" t="s">
        <v>17</v>
      </c>
      <c r="D78" s="36"/>
      <c r="E78" s="36">
        <f t="shared" si="2"/>
        <v>0</v>
      </c>
    </row>
    <row r="79" spans="1:5" s="30" customFormat="1" ht="15">
      <c r="A79" s="2"/>
      <c r="C79" s="11"/>
      <c r="D79" s="36"/>
      <c r="E79" s="36">
        <f>SUM(E70:E78)</f>
        <v>0</v>
      </c>
    </row>
    <row r="80" spans="1:5" s="34" customFormat="1" ht="15">
      <c r="A80" s="2"/>
      <c r="C80" s="11"/>
      <c r="D80" s="36"/>
      <c r="E80" s="36"/>
    </row>
    <row r="81" spans="1:3" ht="15">
      <c r="A81" s="7" t="s">
        <v>61</v>
      </c>
      <c r="B81" s="30"/>
      <c r="C81" s="9"/>
    </row>
    <row r="82" spans="1:5" ht="15">
      <c r="A82" s="2" t="s">
        <v>14</v>
      </c>
      <c r="B82" s="30">
        <f>(Ark3!A45/100*$B$23+Ark3!A45)/1.45</f>
        <v>11.202305561081378</v>
      </c>
      <c r="C82" s="9" t="s">
        <v>15</v>
      </c>
      <c r="E82" s="36">
        <f aca="true" t="shared" si="3" ref="E82:E90">B82*D82</f>
        <v>0</v>
      </c>
    </row>
    <row r="83" spans="1:5" ht="15">
      <c r="A83" s="2" t="s">
        <v>37</v>
      </c>
      <c r="B83" s="30">
        <f>(Ark3!A46/100*$B$23+Ark3!A46)/1.45</f>
        <v>5.770135314758621</v>
      </c>
      <c r="C83" s="9" t="s">
        <v>15</v>
      </c>
      <c r="E83" s="36">
        <f t="shared" si="3"/>
        <v>0</v>
      </c>
    </row>
    <row r="84" spans="1:5" ht="15">
      <c r="A84" s="2" t="s">
        <v>47</v>
      </c>
      <c r="B84" s="30">
        <f>(Ark3!A47/100*$B$23+Ark3!A47)/1.45</f>
        <v>30.169564645737932</v>
      </c>
      <c r="C84" s="9" t="s">
        <v>15</v>
      </c>
      <c r="E84" s="36">
        <f t="shared" si="3"/>
        <v>0</v>
      </c>
    </row>
    <row r="85" spans="1:5" ht="15">
      <c r="A85" s="2" t="s">
        <v>16</v>
      </c>
      <c r="B85" s="30">
        <f>(Ark3!A48/100*$B$23+Ark3!A48)/1.45</f>
        <v>12.067825858295175</v>
      </c>
      <c r="C85" s="9" t="s">
        <v>15</v>
      </c>
      <c r="E85" s="36">
        <f t="shared" si="3"/>
        <v>0</v>
      </c>
    </row>
    <row r="86" spans="1:5" ht="15">
      <c r="A86" s="2" t="s">
        <v>26</v>
      </c>
      <c r="B86" s="30">
        <f>(Ark3!A49/100*$B$23+Ark3!A49)/1.45</f>
        <v>41.21525224827587</v>
      </c>
      <c r="C86" s="9" t="s">
        <v>15</v>
      </c>
      <c r="E86" s="36">
        <f t="shared" si="3"/>
        <v>0</v>
      </c>
    </row>
    <row r="87" spans="1:5" ht="15">
      <c r="A87" s="2" t="s">
        <v>50</v>
      </c>
      <c r="B87" s="30">
        <f>(Ark3!A50/100*$B$23+Ark3!A50)/1.45</f>
        <v>24.729151348965516</v>
      </c>
      <c r="C87" s="9" t="s">
        <v>30</v>
      </c>
      <c r="E87" s="36">
        <f t="shared" si="3"/>
        <v>0</v>
      </c>
    </row>
    <row r="88" spans="1:5" ht="15">
      <c r="A88" s="2" t="s">
        <v>44</v>
      </c>
      <c r="B88" s="30">
        <f>(Ark3!A51/100*$B$23+Ark3!A51)/1.45</f>
        <v>8.243050449655172</v>
      </c>
      <c r="C88" s="9" t="s">
        <v>24</v>
      </c>
      <c r="E88" s="36">
        <f t="shared" si="3"/>
        <v>0</v>
      </c>
    </row>
    <row r="89" spans="1:5" ht="15">
      <c r="A89" s="2" t="s">
        <v>25</v>
      </c>
      <c r="B89" s="30">
        <f>(Ark3!A52/100*$B$23+Ark3!A52)/1.45</f>
        <v>41.21525224827587</v>
      </c>
      <c r="C89" s="9" t="s">
        <v>24</v>
      </c>
      <c r="E89" s="36">
        <f t="shared" si="3"/>
        <v>0</v>
      </c>
    </row>
    <row r="90" spans="1:5" ht="15">
      <c r="A90" s="2" t="s">
        <v>27</v>
      </c>
      <c r="B90" s="30">
        <f>(Ark3!A53/100*$B$23+Ark3!A53)/1.45</f>
        <v>12.364575674482758</v>
      </c>
      <c r="C90" s="9" t="s">
        <v>24</v>
      </c>
      <c r="E90" s="36">
        <f t="shared" si="3"/>
        <v>0</v>
      </c>
    </row>
    <row r="91" spans="1:5" s="34" customFormat="1" ht="15">
      <c r="A91" s="2" t="s">
        <v>105</v>
      </c>
      <c r="B91" s="10"/>
      <c r="C91" s="9"/>
      <c r="D91" s="36"/>
      <c r="E91" s="36">
        <f>SUM(E82:E90)</f>
        <v>0</v>
      </c>
    </row>
    <row r="92" spans="1:5" s="34" customFormat="1" ht="15">
      <c r="A92" s="7" t="s">
        <v>100</v>
      </c>
      <c r="B92" s="10">
        <v>45</v>
      </c>
      <c r="C92" s="9" t="s">
        <v>17</v>
      </c>
      <c r="D92" s="36"/>
      <c r="E92" s="36">
        <f>$E$91*(B92/100)</f>
        <v>0</v>
      </c>
    </row>
    <row r="93" spans="1:5" s="34" customFormat="1" ht="15">
      <c r="A93" s="2" t="s">
        <v>99</v>
      </c>
      <c r="B93" s="10"/>
      <c r="C93" s="9"/>
      <c r="D93" s="36"/>
      <c r="E93" s="36"/>
    </row>
    <row r="94" spans="1:5" s="34" customFormat="1" ht="15">
      <c r="A94" s="2" t="s">
        <v>106</v>
      </c>
      <c r="B94" s="10">
        <v>0.16</v>
      </c>
      <c r="C94" s="9" t="s">
        <v>17</v>
      </c>
      <c r="D94" s="36"/>
      <c r="E94" s="36">
        <f aca="true" t="shared" si="4" ref="E94:E99">($E$91*(B94/100))*D94</f>
        <v>0</v>
      </c>
    </row>
    <row r="95" spans="1:5" s="34" customFormat="1" ht="15">
      <c r="A95" s="2" t="s">
        <v>107</v>
      </c>
      <c r="B95" s="10">
        <v>0.59</v>
      </c>
      <c r="C95" s="9" t="s">
        <v>17</v>
      </c>
      <c r="D95" s="36"/>
      <c r="E95" s="36">
        <f>($E$91*(B95/100))*D95</f>
        <v>0</v>
      </c>
    </row>
    <row r="96" spans="1:5" s="34" customFormat="1" ht="15">
      <c r="A96" s="2" t="s">
        <v>108</v>
      </c>
      <c r="B96" s="10">
        <v>75</v>
      </c>
      <c r="C96" s="9" t="s">
        <v>17</v>
      </c>
      <c r="D96" s="36"/>
      <c r="E96" s="36">
        <f>(E95*(B96/100))</f>
        <v>0</v>
      </c>
    </row>
    <row r="97" spans="1:5" s="34" customFormat="1" ht="15">
      <c r="A97" s="2" t="s">
        <v>109</v>
      </c>
      <c r="B97" s="10">
        <v>0.18</v>
      </c>
      <c r="C97" s="9" t="s">
        <v>17</v>
      </c>
      <c r="D97" s="36"/>
      <c r="E97" s="36">
        <f t="shared" si="4"/>
        <v>0</v>
      </c>
    </row>
    <row r="98" spans="1:5" s="34" customFormat="1" ht="15">
      <c r="A98" s="2" t="s">
        <v>110</v>
      </c>
      <c r="B98" s="10">
        <v>1.8</v>
      </c>
      <c r="C98" s="9" t="s">
        <v>17</v>
      </c>
      <c r="D98" s="36"/>
      <c r="E98" s="36">
        <f t="shared" si="4"/>
        <v>0</v>
      </c>
    </row>
    <row r="99" spans="1:5" s="34" customFormat="1" ht="15">
      <c r="A99" s="2" t="s">
        <v>111</v>
      </c>
      <c r="B99" s="10">
        <v>0.86</v>
      </c>
      <c r="C99" s="9" t="s">
        <v>17</v>
      </c>
      <c r="D99" s="36"/>
      <c r="E99" s="36">
        <f t="shared" si="4"/>
        <v>0</v>
      </c>
    </row>
    <row r="100" spans="1:5" ht="15">
      <c r="A100" s="2"/>
      <c r="B100" s="30"/>
      <c r="C100" s="9"/>
      <c r="E100" s="36">
        <f>SUM(E91:E99)</f>
        <v>0</v>
      </c>
    </row>
    <row r="101" spans="1:5" s="34" customFormat="1" ht="15">
      <c r="A101" s="2"/>
      <c r="C101" s="9"/>
      <c r="D101" s="36"/>
      <c r="E101" s="36"/>
    </row>
    <row r="102" spans="1:3" ht="15">
      <c r="A102" s="7" t="s">
        <v>54</v>
      </c>
      <c r="B102" s="30"/>
      <c r="C102" s="9"/>
    </row>
    <row r="103" spans="1:5" s="5" customFormat="1" ht="15">
      <c r="A103" s="12" t="s">
        <v>53</v>
      </c>
      <c r="B103" s="30">
        <f>(Ark3!A58/100*$B$23+Ark3!A58)/1.25</f>
        <v>21.03626474752</v>
      </c>
      <c r="C103" s="11" t="s">
        <v>15</v>
      </c>
      <c r="D103" s="36"/>
      <c r="E103" s="36">
        <f>B103*D103</f>
        <v>0</v>
      </c>
    </row>
    <row r="104" spans="1:5" ht="15">
      <c r="A104" s="2" t="s">
        <v>62</v>
      </c>
      <c r="B104" s="30">
        <f>(Ark3!A59/100*$B$23+Ark3!A59)/1.25</f>
        <v>47.809692608</v>
      </c>
      <c r="C104" s="9" t="s">
        <v>30</v>
      </c>
      <c r="E104" s="36">
        <f>B104*D104</f>
        <v>0</v>
      </c>
    </row>
    <row r="105" spans="1:5" s="30" customFormat="1" ht="15">
      <c r="A105" s="2" t="s">
        <v>105</v>
      </c>
      <c r="B105" s="10"/>
      <c r="C105" s="9"/>
      <c r="D105" s="36"/>
      <c r="E105" s="36">
        <f>SUM(E103:E104)</f>
        <v>0</v>
      </c>
    </row>
    <row r="106" spans="1:5" s="30" customFormat="1" ht="15">
      <c r="A106" s="7" t="s">
        <v>101</v>
      </c>
      <c r="B106" s="10">
        <v>25</v>
      </c>
      <c r="C106" s="9" t="s">
        <v>17</v>
      </c>
      <c r="D106" s="36"/>
      <c r="E106" s="36">
        <f>$E$105*(B106/100)</f>
        <v>0</v>
      </c>
    </row>
    <row r="107" spans="1:5" s="34" customFormat="1" ht="15">
      <c r="A107" s="2" t="s">
        <v>99</v>
      </c>
      <c r="B107" s="10"/>
      <c r="C107" s="9"/>
      <c r="D107" s="36"/>
      <c r="E107" s="36"/>
    </row>
    <row r="108" spans="1:5" s="34" customFormat="1" ht="15">
      <c r="A108" s="2" t="s">
        <v>106</v>
      </c>
      <c r="B108" s="10">
        <v>0.16</v>
      </c>
      <c r="C108" s="9" t="s">
        <v>17</v>
      </c>
      <c r="D108" s="36"/>
      <c r="E108" s="36">
        <f aca="true" t="shared" si="5" ref="E108:E113">($E$105*(B108/100))*D108</f>
        <v>0</v>
      </c>
    </row>
    <row r="109" spans="1:5" s="34" customFormat="1" ht="15">
      <c r="A109" s="2" t="s">
        <v>107</v>
      </c>
      <c r="B109" s="10">
        <v>0.59</v>
      </c>
      <c r="C109" s="9" t="s">
        <v>17</v>
      </c>
      <c r="D109" s="36"/>
      <c r="E109" s="36">
        <f t="shared" si="5"/>
        <v>0</v>
      </c>
    </row>
    <row r="110" spans="1:5" s="34" customFormat="1" ht="15">
      <c r="A110" s="2" t="s">
        <v>108</v>
      </c>
      <c r="B110" s="10">
        <v>75</v>
      </c>
      <c r="C110" s="9" t="s">
        <v>17</v>
      </c>
      <c r="D110" s="36"/>
      <c r="E110" s="36">
        <f>(E109*(B110/100))</f>
        <v>0</v>
      </c>
    </row>
    <row r="111" spans="1:5" s="34" customFormat="1" ht="15">
      <c r="A111" s="2" t="s">
        <v>109</v>
      </c>
      <c r="B111" s="10">
        <v>0.18</v>
      </c>
      <c r="C111" s="9" t="s">
        <v>17</v>
      </c>
      <c r="D111" s="36"/>
      <c r="E111" s="36">
        <f t="shared" si="5"/>
        <v>0</v>
      </c>
    </row>
    <row r="112" spans="1:5" s="34" customFormat="1" ht="15">
      <c r="A112" s="2" t="s">
        <v>110</v>
      </c>
      <c r="B112" s="10">
        <v>1.8</v>
      </c>
      <c r="C112" s="9" t="s">
        <v>17</v>
      </c>
      <c r="D112" s="36"/>
      <c r="E112" s="36">
        <f t="shared" si="5"/>
        <v>0</v>
      </c>
    </row>
    <row r="113" spans="1:5" s="34" customFormat="1" ht="15">
      <c r="A113" s="2" t="s">
        <v>111</v>
      </c>
      <c r="B113" s="10">
        <v>0.86</v>
      </c>
      <c r="C113" s="9" t="s">
        <v>17</v>
      </c>
      <c r="D113" s="36"/>
      <c r="E113" s="36">
        <f t="shared" si="5"/>
        <v>0</v>
      </c>
    </row>
    <row r="114" spans="1:5" s="34" customFormat="1" ht="15">
      <c r="A114" s="2"/>
      <c r="C114" s="9"/>
      <c r="D114" s="36"/>
      <c r="E114" s="36">
        <f>SUM(E105:E113)</f>
        <v>0</v>
      </c>
    </row>
    <row r="115" spans="1:5" s="34" customFormat="1" ht="15">
      <c r="A115" s="2"/>
      <c r="C115" s="9"/>
      <c r="D115" s="36"/>
      <c r="E115" s="36"/>
    </row>
    <row r="116" spans="1:3" ht="15">
      <c r="A116" s="7" t="s">
        <v>45</v>
      </c>
      <c r="B116" s="30"/>
      <c r="C116" s="9"/>
    </row>
    <row r="117" spans="1:5" ht="15">
      <c r="A117" s="2" t="s">
        <v>51</v>
      </c>
      <c r="B117" s="30">
        <f>(Ark3!A64/100*$B$23+Ark3!A64)/1.25</f>
        <v>12.000232844608002</v>
      </c>
      <c r="C117" s="9" t="s">
        <v>30</v>
      </c>
      <c r="E117" s="36">
        <f>B117*D117</f>
        <v>0</v>
      </c>
    </row>
    <row r="118" spans="1:5" ht="15">
      <c r="A118" s="2" t="s">
        <v>39</v>
      </c>
      <c r="B118" s="30">
        <f>(Ark3!A65/100*$B$23+Ark3!A65)/1.25</f>
        <v>10.8002095601472</v>
      </c>
      <c r="C118" s="9" t="s">
        <v>30</v>
      </c>
      <c r="E118" s="36">
        <f>B118*D118</f>
        <v>0</v>
      </c>
    </row>
    <row r="119" spans="1:5" s="30" customFormat="1" ht="15">
      <c r="A119" s="2" t="s">
        <v>105</v>
      </c>
      <c r="B119" s="10"/>
      <c r="C119" s="9"/>
      <c r="D119" s="36"/>
      <c r="E119" s="36">
        <f>SUM(E117:E118)</f>
        <v>0</v>
      </c>
    </row>
    <row r="120" spans="1:5" s="30" customFormat="1" ht="15">
      <c r="A120" s="7" t="s">
        <v>101</v>
      </c>
      <c r="B120" s="10">
        <v>25</v>
      </c>
      <c r="C120" s="9" t="s">
        <v>17</v>
      </c>
      <c r="D120" s="36"/>
      <c r="E120" s="36">
        <f>$E$119*(B120/100)</f>
        <v>0</v>
      </c>
    </row>
    <row r="121" spans="1:5" s="34" customFormat="1" ht="15">
      <c r="A121" s="2" t="s">
        <v>99</v>
      </c>
      <c r="B121" s="10"/>
      <c r="C121" s="9"/>
      <c r="D121" s="36"/>
      <c r="E121" s="36"/>
    </row>
    <row r="122" spans="1:5" s="34" customFormat="1" ht="15">
      <c r="A122" s="2" t="s">
        <v>106</v>
      </c>
      <c r="B122" s="10">
        <v>0.16</v>
      </c>
      <c r="C122" s="9" t="s">
        <v>17</v>
      </c>
      <c r="D122" s="36"/>
      <c r="E122" s="36">
        <f aca="true" t="shared" si="6" ref="E122:E127">($E$119*(B122/100))*D122</f>
        <v>0</v>
      </c>
    </row>
    <row r="123" spans="1:5" s="34" customFormat="1" ht="15">
      <c r="A123" s="2" t="s">
        <v>107</v>
      </c>
      <c r="B123" s="10">
        <v>0.59</v>
      </c>
      <c r="C123" s="9" t="s">
        <v>17</v>
      </c>
      <c r="D123" s="36"/>
      <c r="E123" s="36">
        <f t="shared" si="6"/>
        <v>0</v>
      </c>
    </row>
    <row r="124" spans="1:5" s="34" customFormat="1" ht="15">
      <c r="A124" s="2" t="s">
        <v>108</v>
      </c>
      <c r="B124" s="10">
        <v>75</v>
      </c>
      <c r="C124" s="9" t="s">
        <v>17</v>
      </c>
      <c r="D124" s="36"/>
      <c r="E124" s="36">
        <f>(E123*(B124/100))</f>
        <v>0</v>
      </c>
    </row>
    <row r="125" spans="1:5" s="34" customFormat="1" ht="15">
      <c r="A125" s="2" t="s">
        <v>109</v>
      </c>
      <c r="B125" s="10">
        <v>0.18</v>
      </c>
      <c r="C125" s="9" t="s">
        <v>17</v>
      </c>
      <c r="D125" s="36"/>
      <c r="E125" s="36">
        <f t="shared" si="6"/>
        <v>0</v>
      </c>
    </row>
    <row r="126" spans="1:5" s="34" customFormat="1" ht="15">
      <c r="A126" s="2" t="s">
        <v>110</v>
      </c>
      <c r="B126" s="10">
        <v>1.8</v>
      </c>
      <c r="C126" s="9" t="s">
        <v>17</v>
      </c>
      <c r="D126" s="36"/>
      <c r="E126" s="36">
        <f t="shared" si="6"/>
        <v>0</v>
      </c>
    </row>
    <row r="127" spans="1:5" s="34" customFormat="1" ht="15">
      <c r="A127" s="2" t="s">
        <v>111</v>
      </c>
      <c r="B127" s="10">
        <v>0.86</v>
      </c>
      <c r="C127" s="9" t="s">
        <v>17</v>
      </c>
      <c r="D127" s="36"/>
      <c r="E127" s="36">
        <f t="shared" si="6"/>
        <v>0</v>
      </c>
    </row>
    <row r="128" spans="1:5" s="30" customFormat="1" ht="15">
      <c r="A128" s="2"/>
      <c r="C128" s="9"/>
      <c r="D128" s="36"/>
      <c r="E128" s="36">
        <f>SUM(E119:E127)</f>
        <v>0</v>
      </c>
    </row>
    <row r="129" spans="1:5" s="34" customFormat="1" ht="15">
      <c r="A129" s="2"/>
      <c r="C129" s="9"/>
      <c r="D129" s="36"/>
      <c r="E129" s="36"/>
    </row>
    <row r="130" spans="1:3" ht="15">
      <c r="A130" s="7" t="s">
        <v>41</v>
      </c>
      <c r="B130" s="30"/>
      <c r="C130" s="9"/>
    </row>
    <row r="131" spans="1:5" ht="15">
      <c r="A131" s="2" t="s">
        <v>43</v>
      </c>
      <c r="B131" s="30">
        <f>(Ark3!A70/100*$B$23+Ark3!A70)/1.45</f>
        <v>59.47360899426208</v>
      </c>
      <c r="C131" s="9" t="s">
        <v>30</v>
      </c>
      <c r="E131" s="36">
        <f aca="true" t="shared" si="7" ref="E131:E136">B131*D131</f>
        <v>0</v>
      </c>
    </row>
    <row r="132" spans="1:5" ht="14.25" customHeight="1">
      <c r="A132" s="2" t="s">
        <v>95</v>
      </c>
      <c r="B132" s="30">
        <f>(Ark3!A71/100*$B$23+Ark3!A71)/1.45</f>
        <v>40.514592960055175</v>
      </c>
      <c r="C132" s="9" t="s">
        <v>30</v>
      </c>
      <c r="E132" s="36">
        <f t="shared" si="7"/>
        <v>0</v>
      </c>
    </row>
    <row r="133" spans="1:5" ht="15">
      <c r="A133" s="6" t="s">
        <v>68</v>
      </c>
      <c r="B133" s="30">
        <f>(Ark3!A72/100*$B$23+Ark3!A72)/1.45</f>
        <v>9.479508017103448</v>
      </c>
      <c r="C133" s="9" t="s">
        <v>15</v>
      </c>
      <c r="E133" s="36">
        <f t="shared" si="7"/>
        <v>0</v>
      </c>
    </row>
    <row r="134" spans="1:5" s="29" customFormat="1" ht="26.25">
      <c r="A134" s="8" t="s">
        <v>90</v>
      </c>
      <c r="B134" s="30">
        <f>(Ark3!A73/100*$B$23+Ark3!A73)/1.45</f>
        <v>6.033912929147587</v>
      </c>
      <c r="C134" s="9" t="s">
        <v>15</v>
      </c>
      <c r="D134" s="36"/>
      <c r="E134" s="36">
        <f t="shared" si="7"/>
        <v>0</v>
      </c>
    </row>
    <row r="135" spans="1:5" ht="15">
      <c r="A135" s="14" t="s">
        <v>65</v>
      </c>
      <c r="B135" s="30">
        <f>(Ark3!A74/100*$B$23+Ark3!A74)/1.45</f>
        <v>6.033912929147587</v>
      </c>
      <c r="C135" s="9" t="s">
        <v>15</v>
      </c>
      <c r="E135" s="36">
        <f t="shared" si="7"/>
        <v>0</v>
      </c>
    </row>
    <row r="136" spans="1:5" ht="15">
      <c r="A136" s="2" t="s">
        <v>18</v>
      </c>
      <c r="B136" s="30">
        <f>(Ark3!A75/100*$B$23+Ark3!A75)/1.45</f>
        <v>10.345028314317243</v>
      </c>
      <c r="C136" s="9" t="s">
        <v>15</v>
      </c>
      <c r="E136" s="36">
        <f t="shared" si="7"/>
        <v>0</v>
      </c>
    </row>
    <row r="137" spans="1:5" s="34" customFormat="1" ht="15">
      <c r="A137" s="2" t="s">
        <v>105</v>
      </c>
      <c r="B137" s="10"/>
      <c r="C137" s="9"/>
      <c r="D137" s="36"/>
      <c r="E137" s="36">
        <f>SUM(E131:E136)</f>
        <v>0</v>
      </c>
    </row>
    <row r="138" spans="1:5" s="34" customFormat="1" ht="15">
      <c r="A138" s="7" t="s">
        <v>100</v>
      </c>
      <c r="B138" s="10">
        <v>45</v>
      </c>
      <c r="C138" s="9" t="s">
        <v>17</v>
      </c>
      <c r="D138" s="36"/>
      <c r="E138" s="36">
        <f>$E$137*(B138/100)</f>
        <v>0</v>
      </c>
    </row>
    <row r="139" spans="1:5" s="34" customFormat="1" ht="15">
      <c r="A139" s="2" t="s">
        <v>99</v>
      </c>
      <c r="B139" s="10"/>
      <c r="C139" s="9"/>
      <c r="D139" s="36"/>
      <c r="E139" s="36"/>
    </row>
    <row r="140" spans="1:5" s="34" customFormat="1" ht="15">
      <c r="A140" s="2" t="s">
        <v>106</v>
      </c>
      <c r="B140" s="10">
        <v>0.16</v>
      </c>
      <c r="C140" s="9" t="s">
        <v>17</v>
      </c>
      <c r="D140" s="36"/>
      <c r="E140" s="36">
        <f aca="true" t="shared" si="8" ref="E140:E145">($E$137*(B140/100))*D140</f>
        <v>0</v>
      </c>
    </row>
    <row r="141" spans="1:5" s="34" customFormat="1" ht="15">
      <c r="A141" s="2" t="s">
        <v>107</v>
      </c>
      <c r="B141" s="10">
        <v>0.59</v>
      </c>
      <c r="C141" s="9" t="s">
        <v>17</v>
      </c>
      <c r="D141" s="36"/>
      <c r="E141" s="36">
        <f t="shared" si="8"/>
        <v>0</v>
      </c>
    </row>
    <row r="142" spans="1:5" s="34" customFormat="1" ht="15">
      <c r="A142" s="2" t="s">
        <v>108</v>
      </c>
      <c r="B142" s="10">
        <v>75</v>
      </c>
      <c r="C142" s="9" t="s">
        <v>17</v>
      </c>
      <c r="D142" s="36"/>
      <c r="E142" s="36">
        <f>(E141*(B142/100))</f>
        <v>0</v>
      </c>
    </row>
    <row r="143" spans="1:5" s="34" customFormat="1" ht="15">
      <c r="A143" s="2" t="s">
        <v>109</v>
      </c>
      <c r="B143" s="10">
        <v>0.18</v>
      </c>
      <c r="C143" s="9" t="s">
        <v>17</v>
      </c>
      <c r="D143" s="36"/>
      <c r="E143" s="36">
        <f t="shared" si="8"/>
        <v>0</v>
      </c>
    </row>
    <row r="144" spans="1:5" s="34" customFormat="1" ht="15">
      <c r="A144" s="2" t="s">
        <v>110</v>
      </c>
      <c r="B144" s="10">
        <v>1.8</v>
      </c>
      <c r="C144" s="9" t="s">
        <v>17</v>
      </c>
      <c r="D144" s="36"/>
      <c r="E144" s="36">
        <f t="shared" si="8"/>
        <v>0</v>
      </c>
    </row>
    <row r="145" spans="1:5" ht="15">
      <c r="A145" s="2" t="s">
        <v>111</v>
      </c>
      <c r="B145" s="10">
        <v>0.86</v>
      </c>
      <c r="C145" s="9" t="s">
        <v>17</v>
      </c>
      <c r="E145" s="36">
        <f t="shared" si="8"/>
        <v>0</v>
      </c>
    </row>
    <row r="146" spans="1:5" s="34" customFormat="1" ht="15">
      <c r="A146" s="2"/>
      <c r="B146" s="10"/>
      <c r="C146" s="9"/>
      <c r="D146" s="36"/>
      <c r="E146" s="36">
        <f>SUM(E137:E145)</f>
        <v>0</v>
      </c>
    </row>
    <row r="147" spans="1:5" s="34" customFormat="1" ht="15">
      <c r="A147" s="2"/>
      <c r="B147" s="10"/>
      <c r="C147" s="9"/>
      <c r="D147" s="36"/>
      <c r="E147" s="36"/>
    </row>
    <row r="148" spans="1:3" ht="15" customHeight="1">
      <c r="A148" s="15" t="s">
        <v>69</v>
      </c>
      <c r="B148" s="30"/>
      <c r="C148" s="9"/>
    </row>
    <row r="149" spans="1:5" ht="15" customHeight="1">
      <c r="A149" s="2" t="s">
        <v>40</v>
      </c>
      <c r="B149" s="30">
        <f>(Ark3!A80/100*$B$23+Ark3!A80)/1.25</f>
        <v>21.99245859968</v>
      </c>
      <c r="C149" s="9" t="s">
        <v>30</v>
      </c>
      <c r="E149" s="36">
        <f>B149*D149</f>
        <v>0</v>
      </c>
    </row>
    <row r="150" spans="1:5" ht="15">
      <c r="A150" s="2" t="s">
        <v>28</v>
      </c>
      <c r="B150" s="30">
        <f>(Ark3!A81/100*$B$23+Ark3!A81)/1.25</f>
        <v>32.998249838041595</v>
      </c>
      <c r="C150" s="9" t="s">
        <v>30</v>
      </c>
      <c r="E150" s="36">
        <f>B150*D150</f>
        <v>0</v>
      </c>
    </row>
    <row r="151" spans="1:5" ht="15">
      <c r="A151" s="8" t="s">
        <v>48</v>
      </c>
      <c r="B151" s="33">
        <v>10</v>
      </c>
      <c r="C151" s="9" t="s">
        <v>17</v>
      </c>
      <c r="E151" s="36">
        <f>B151*D151</f>
        <v>0</v>
      </c>
    </row>
    <row r="152" spans="1:5" s="34" customFormat="1" ht="15">
      <c r="A152" s="2" t="s">
        <v>105</v>
      </c>
      <c r="B152" s="10"/>
      <c r="C152" s="9"/>
      <c r="D152" s="36"/>
      <c r="E152" s="36">
        <f>SUM(E149:E151)</f>
        <v>0</v>
      </c>
    </row>
    <row r="153" spans="1:5" s="34" customFormat="1" ht="15">
      <c r="A153" s="7" t="s">
        <v>101</v>
      </c>
      <c r="B153" s="10">
        <v>25</v>
      </c>
      <c r="C153" s="9" t="s">
        <v>17</v>
      </c>
      <c r="D153" s="36"/>
      <c r="E153" s="36">
        <f>$E$152*(B153/100)</f>
        <v>0</v>
      </c>
    </row>
    <row r="154" spans="1:5" s="34" customFormat="1" ht="15">
      <c r="A154" s="2" t="s">
        <v>99</v>
      </c>
      <c r="B154" s="10"/>
      <c r="C154" s="9"/>
      <c r="D154" s="36"/>
      <c r="E154" s="36"/>
    </row>
    <row r="155" spans="1:5" s="34" customFormat="1" ht="15">
      <c r="A155" s="2" t="s">
        <v>106</v>
      </c>
      <c r="B155" s="10">
        <v>0.16</v>
      </c>
      <c r="C155" s="9" t="s">
        <v>17</v>
      </c>
      <c r="D155" s="36"/>
      <c r="E155" s="36">
        <f aca="true" t="shared" si="9" ref="E155:E160">($E$152*(B155/100))*D155</f>
        <v>0</v>
      </c>
    </row>
    <row r="156" spans="1:5" s="34" customFormat="1" ht="15">
      <c r="A156" s="2" t="s">
        <v>107</v>
      </c>
      <c r="B156" s="10">
        <v>0.59</v>
      </c>
      <c r="C156" s="9" t="s">
        <v>17</v>
      </c>
      <c r="D156" s="36"/>
      <c r="E156" s="36">
        <f t="shared" si="9"/>
        <v>0</v>
      </c>
    </row>
    <row r="157" spans="1:5" s="34" customFormat="1" ht="15">
      <c r="A157" s="2" t="s">
        <v>108</v>
      </c>
      <c r="B157" s="10">
        <v>75</v>
      </c>
      <c r="C157" s="9" t="s">
        <v>17</v>
      </c>
      <c r="D157" s="36"/>
      <c r="E157" s="36">
        <f>(E156*(B157/100))</f>
        <v>0</v>
      </c>
    </row>
    <row r="158" spans="1:5" s="34" customFormat="1" ht="15">
      <c r="A158" s="2" t="s">
        <v>109</v>
      </c>
      <c r="B158" s="10">
        <v>0.18</v>
      </c>
      <c r="C158" s="9" t="s">
        <v>17</v>
      </c>
      <c r="D158" s="36"/>
      <c r="E158" s="36">
        <f t="shared" si="9"/>
        <v>0</v>
      </c>
    </row>
    <row r="159" spans="1:5" s="34" customFormat="1" ht="15">
      <c r="A159" s="2" t="s">
        <v>110</v>
      </c>
      <c r="B159" s="10">
        <v>1.8</v>
      </c>
      <c r="C159" s="9" t="s">
        <v>17</v>
      </c>
      <c r="D159" s="36"/>
      <c r="E159" s="36">
        <f t="shared" si="9"/>
        <v>0</v>
      </c>
    </row>
    <row r="160" spans="1:5" s="30" customFormat="1" ht="15">
      <c r="A160" s="2" t="s">
        <v>111</v>
      </c>
      <c r="B160" s="10">
        <v>0.86</v>
      </c>
      <c r="C160" s="9" t="s">
        <v>17</v>
      </c>
      <c r="D160" s="36"/>
      <c r="E160" s="36">
        <f t="shared" si="9"/>
        <v>0</v>
      </c>
    </row>
    <row r="161" spans="1:5" s="34" customFormat="1" ht="15">
      <c r="A161" s="2"/>
      <c r="B161" s="10"/>
      <c r="C161" s="9"/>
      <c r="D161" s="36"/>
      <c r="E161" s="36">
        <f>SUM(E152:E160)</f>
        <v>0</v>
      </c>
    </row>
    <row r="162" spans="1:5" s="34" customFormat="1" ht="15">
      <c r="A162" s="2"/>
      <c r="B162" s="10"/>
      <c r="C162" s="9"/>
      <c r="D162" s="36"/>
      <c r="E162" s="36"/>
    </row>
    <row r="163" spans="1:5" ht="15">
      <c r="A163" s="8" t="s">
        <v>112</v>
      </c>
      <c r="B163" s="2"/>
      <c r="C163" s="9"/>
      <c r="E163" s="36">
        <f>SUM(E161+E146+E128+E114+E100+E79+E64)</f>
        <v>0</v>
      </c>
    </row>
    <row r="164" spans="1:5" s="16" customFormat="1" ht="14.25">
      <c r="A164" s="2" t="s">
        <v>42</v>
      </c>
      <c r="B164" s="2"/>
      <c r="C164" s="32"/>
      <c r="D164" s="38"/>
      <c r="E164" s="38"/>
    </row>
    <row r="165" spans="1:3" ht="15">
      <c r="A165" s="13"/>
      <c r="B165" s="2"/>
      <c r="C165" s="9"/>
    </row>
    <row r="166" spans="1:5" s="16" customFormat="1" ht="14.25">
      <c r="A166" s="7" t="s">
        <v>52</v>
      </c>
      <c r="B166" s="2"/>
      <c r="C166" s="2"/>
      <c r="D166" s="38"/>
      <c r="E166" s="38"/>
    </row>
    <row r="167" spans="1:5" s="4" customFormat="1" ht="14.25">
      <c r="A167" s="12" t="s">
        <v>66</v>
      </c>
      <c r="B167" s="6"/>
      <c r="C167" s="11"/>
      <c r="D167" s="39"/>
      <c r="E167" s="39"/>
    </row>
    <row r="168" spans="1:5" s="4" customFormat="1" ht="14.25">
      <c r="A168" s="12"/>
      <c r="B168" s="6"/>
      <c r="C168" s="11"/>
      <c r="D168" s="39"/>
      <c r="E168" s="39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ht="15">
      <c r="C171" s="2"/>
    </row>
    <row r="172" ht="15">
      <c r="C172" s="2"/>
    </row>
    <row r="173" ht="15">
      <c r="C173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2" r:id="rId1"/>
  <rowBreaks count="3" manualBreakCount="3">
    <brk id="25" max="255" man="1"/>
    <brk id="65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1">
      <selection activeCell="D47" sqref="D47"/>
    </sheetView>
  </sheetViews>
  <sheetFormatPr defaultColWidth="9.140625" defaultRowHeight="15"/>
  <cols>
    <col min="1" max="1" width="5.57421875" style="3" bestFit="1" customWidth="1"/>
    <col min="2" max="2" width="13.140625" style="3" customWidth="1"/>
    <col min="3" max="16384" width="9.140625" style="3" customWidth="1"/>
  </cols>
  <sheetData>
    <row r="1" spans="1:2" ht="15">
      <c r="A1" s="3" t="s">
        <v>73</v>
      </c>
      <c r="B1" s="3" t="s">
        <v>72</v>
      </c>
    </row>
    <row r="2" spans="2:3" ht="15">
      <c r="B2" s="3" t="s">
        <v>74</v>
      </c>
      <c r="C2" s="3">
        <v>7.03</v>
      </c>
    </row>
    <row r="3" spans="2:3" ht="15">
      <c r="B3" s="3" t="s">
        <v>75</v>
      </c>
      <c r="C3" s="3">
        <v>-0.93</v>
      </c>
    </row>
    <row r="4" spans="2:3" ht="15">
      <c r="B4" s="3" t="s">
        <v>76</v>
      </c>
      <c r="C4" s="3">
        <v>0.22</v>
      </c>
    </row>
    <row r="5" spans="2:3" ht="15">
      <c r="B5" s="3" t="s">
        <v>77</v>
      </c>
      <c r="C5" s="3">
        <v>0.4</v>
      </c>
    </row>
    <row r="6" ht="15">
      <c r="C6" s="3">
        <f>SUM(C2:C5)</f>
        <v>6.720000000000001</v>
      </c>
    </row>
    <row r="7" spans="2:3" ht="15">
      <c r="B7" s="3" t="s">
        <v>70</v>
      </c>
      <c r="C7" s="3">
        <f>C6*4.57/100</f>
        <v>0.30710400000000004</v>
      </c>
    </row>
    <row r="8" spans="1:3" ht="15.75" thickBot="1">
      <c r="A8" s="25">
        <v>42</v>
      </c>
      <c r="C8" s="17">
        <f>SUM(C6:C7)</f>
        <v>7.0271040000000005</v>
      </c>
    </row>
    <row r="9" spans="2:3" ht="15.75" thickTop="1">
      <c r="B9" s="3" t="s">
        <v>71</v>
      </c>
      <c r="C9" s="3">
        <v>-1.03</v>
      </c>
    </row>
    <row r="10" spans="1:3" ht="15.75" thickBot="1">
      <c r="A10" s="25">
        <v>43</v>
      </c>
      <c r="C10" s="17">
        <f>SUM(C8:C9)</f>
        <v>5.997104</v>
      </c>
    </row>
    <row r="11" ht="15.75" thickTop="1"/>
    <row r="13" spans="1:2" ht="15">
      <c r="A13" s="25">
        <v>44</v>
      </c>
      <c r="B13" s="24" t="s">
        <v>91</v>
      </c>
    </row>
    <row r="15" spans="2:4" ht="15">
      <c r="B15" s="3" t="s">
        <v>78</v>
      </c>
      <c r="C15" s="3">
        <v>5.07</v>
      </c>
      <c r="D15" s="30" t="s">
        <v>93</v>
      </c>
    </row>
    <row r="16" spans="2:3" ht="15">
      <c r="B16" s="3" t="s">
        <v>78</v>
      </c>
      <c r="C16" s="3">
        <v>5.07</v>
      </c>
    </row>
    <row r="17" spans="2:3" ht="15">
      <c r="B17" s="3" t="s">
        <v>70</v>
      </c>
      <c r="C17" s="3">
        <f>(C15+C16)*4.57/100</f>
        <v>0.46339800000000003</v>
      </c>
    </row>
    <row r="18" spans="1:3" ht="18" thickBot="1">
      <c r="A18" s="26">
        <v>59</v>
      </c>
      <c r="C18" s="17">
        <f>SUM(C15:C17)</f>
        <v>10.603398</v>
      </c>
    </row>
    <row r="19" spans="1:3" ht="15.75" thickTop="1">
      <c r="A19" s="18"/>
      <c r="C19" s="22"/>
    </row>
    <row r="20" spans="1:3" ht="15">
      <c r="A20" s="18"/>
      <c r="C20" s="22"/>
    </row>
    <row r="21" spans="1:3" ht="15">
      <c r="A21" s="18"/>
      <c r="C21" s="22"/>
    </row>
    <row r="22" spans="2:3" ht="15">
      <c r="B22" s="3" t="s">
        <v>83</v>
      </c>
      <c r="C22" s="3">
        <v>10.6</v>
      </c>
    </row>
    <row r="23" spans="2:3" ht="15">
      <c r="B23" s="3" t="s">
        <v>84</v>
      </c>
      <c r="C23" s="3">
        <v>7</v>
      </c>
    </row>
    <row r="24" spans="1:3" ht="18" thickBot="1">
      <c r="A24" s="27">
        <v>60</v>
      </c>
      <c r="C24" s="17">
        <f>SUM(C22:C23)</f>
        <v>17.6</v>
      </c>
    </row>
    <row r="25" ht="15.75" thickTop="1">
      <c r="A25" s="19"/>
    </row>
    <row r="27" spans="1:3" ht="17.25">
      <c r="A27" s="26"/>
      <c r="C27" s="3" t="s">
        <v>82</v>
      </c>
    </row>
    <row r="28" spans="1:6" ht="17.25">
      <c r="A28" s="26"/>
      <c r="B28" s="3" t="s">
        <v>79</v>
      </c>
      <c r="C28" s="3">
        <v>9.8</v>
      </c>
      <c r="E28" s="20" t="s">
        <v>81</v>
      </c>
      <c r="F28" s="20">
        <v>4.37</v>
      </c>
    </row>
    <row r="29" spans="1:6" ht="17.25">
      <c r="A29" s="26"/>
      <c r="B29" s="3" t="s">
        <v>80</v>
      </c>
      <c r="C29" s="3">
        <f>C28*25/100</f>
        <v>2.45</v>
      </c>
      <c r="E29" s="20" t="s">
        <v>80</v>
      </c>
      <c r="F29" s="20">
        <f>F28*25/100</f>
        <v>1.0925</v>
      </c>
    </row>
    <row r="30" spans="1:6" ht="17.25">
      <c r="A30" s="26"/>
      <c r="B30" s="3" t="s">
        <v>70</v>
      </c>
      <c r="C30" s="3">
        <f>(C28+C29)*4.57/100</f>
        <v>0.559825</v>
      </c>
      <c r="E30" s="20" t="s">
        <v>70</v>
      </c>
      <c r="F30" s="20">
        <f>(F28+F29)*4.57/100</f>
        <v>0.24963625000000003</v>
      </c>
    </row>
    <row r="31" spans="1:6" ht="18" thickBot="1">
      <c r="A31" s="26">
        <v>76</v>
      </c>
      <c r="C31" s="17">
        <f>SUM(C28:C30)</f>
        <v>12.809825</v>
      </c>
      <c r="E31" s="20"/>
      <c r="F31" s="21">
        <f>SUM(F28:F30)</f>
        <v>5.71213625</v>
      </c>
    </row>
    <row r="32" ht="15.75" thickTop="1"/>
    <row r="34" spans="1:3" ht="17.25">
      <c r="A34" s="26">
        <v>86</v>
      </c>
      <c r="C34" s="3" t="s">
        <v>85</v>
      </c>
    </row>
    <row r="36" spans="1:3" ht="15">
      <c r="A36" s="25">
        <v>90</v>
      </c>
      <c r="C36" s="3" t="s">
        <v>86</v>
      </c>
    </row>
    <row r="38" spans="1:3" ht="15">
      <c r="A38" s="25">
        <v>94</v>
      </c>
      <c r="C38" s="30" t="s">
        <v>94</v>
      </c>
    </row>
    <row r="40" spans="1:3" ht="15">
      <c r="A40" s="25">
        <v>98</v>
      </c>
      <c r="B40" s="3" t="s">
        <v>87</v>
      </c>
      <c r="C40" s="23">
        <v>-0.3333</v>
      </c>
    </row>
    <row r="41" ht="15">
      <c r="C41" s="3">
        <f>34.51/100*66.66</f>
        <v>23.004365999999997</v>
      </c>
    </row>
    <row r="43" spans="1:3" ht="15">
      <c r="A43" s="25">
        <v>100</v>
      </c>
      <c r="C43" s="24" t="s">
        <v>85</v>
      </c>
    </row>
  </sheetData>
  <sheetProtection/>
  <printOptions/>
  <pageMargins left="0.42" right="0.3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81"/>
  <sheetViews>
    <sheetView zoomScalePageLayoutView="0" workbookViewId="0" topLeftCell="A1">
      <selection activeCell="A4" sqref="A4:A81"/>
    </sheetView>
  </sheetViews>
  <sheetFormatPr defaultColWidth="9.140625" defaultRowHeight="15"/>
  <sheetData>
    <row r="4" ht="15">
      <c r="A4" s="31">
        <v>2012</v>
      </c>
    </row>
    <row r="5" ht="15">
      <c r="A5" s="31"/>
    </row>
    <row r="6" ht="15">
      <c r="A6" s="2" t="s">
        <v>9</v>
      </c>
    </row>
    <row r="7" ht="15">
      <c r="A7" s="2">
        <v>55.89</v>
      </c>
    </row>
    <row r="8" ht="15">
      <c r="A8" s="2">
        <v>57.980000000000004</v>
      </c>
    </row>
    <row r="9" ht="15">
      <c r="A9" s="2">
        <v>63.21000000000001</v>
      </c>
    </row>
    <row r="10" ht="15">
      <c r="A10" s="2">
        <v>66.34</v>
      </c>
    </row>
    <row r="11" ht="15">
      <c r="A11" s="2">
        <v>70.53</v>
      </c>
    </row>
    <row r="12" ht="15">
      <c r="A12" s="2">
        <v>82.03</v>
      </c>
    </row>
    <row r="13" ht="15">
      <c r="A13" s="2">
        <v>85.17</v>
      </c>
    </row>
    <row r="14" ht="15">
      <c r="A14" s="2">
        <v>90.39</v>
      </c>
    </row>
    <row r="15" ht="15">
      <c r="A15" s="2">
        <v>7.03</v>
      </c>
    </row>
    <row r="16" ht="15">
      <c r="A16" s="2">
        <v>6</v>
      </c>
    </row>
    <row r="17" ht="15">
      <c r="A17" s="2"/>
    </row>
    <row r="18" ht="15">
      <c r="A18" s="2"/>
    </row>
    <row r="19" ht="15">
      <c r="A19" s="2">
        <v>47.06</v>
      </c>
    </row>
    <row r="20" ht="15">
      <c r="A20" s="2">
        <v>49.15</v>
      </c>
    </row>
    <row r="21" ht="15">
      <c r="A21" s="2">
        <v>51.24</v>
      </c>
    </row>
    <row r="22" ht="15">
      <c r="A22" s="2">
        <v>53.33</v>
      </c>
    </row>
    <row r="23" ht="15">
      <c r="A23" s="2">
        <v>57.51</v>
      </c>
    </row>
    <row r="24" ht="15">
      <c r="A24" s="2">
        <v>65.88</v>
      </c>
    </row>
    <row r="25" ht="15">
      <c r="A25" s="2">
        <v>67.97</v>
      </c>
    </row>
    <row r="26" ht="15">
      <c r="A26" s="2">
        <v>75.29</v>
      </c>
    </row>
    <row r="27" ht="15">
      <c r="A27" s="2">
        <v>7.03</v>
      </c>
    </row>
    <row r="28" ht="15">
      <c r="A28" s="2"/>
    </row>
    <row r="29" ht="15">
      <c r="A29" s="2"/>
    </row>
    <row r="30" ht="15">
      <c r="A30" s="2">
        <v>10.6</v>
      </c>
    </row>
    <row r="31" ht="15">
      <c r="A31" s="6">
        <v>17.6</v>
      </c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2"/>
    </row>
    <row r="38" ht="15">
      <c r="A38" s="2">
        <v>78.43</v>
      </c>
    </row>
    <row r="39" ht="15">
      <c r="A39" s="2">
        <v>71.11</v>
      </c>
    </row>
    <row r="40" ht="15">
      <c r="A40" s="6">
        <v>11.5</v>
      </c>
    </row>
    <row r="41" ht="15">
      <c r="A41" s="6"/>
    </row>
    <row r="42" ht="15">
      <c r="A42" s="6"/>
    </row>
    <row r="43" ht="15">
      <c r="A43" s="6"/>
    </row>
    <row r="44" ht="15">
      <c r="A44" s="2"/>
    </row>
    <row r="45" ht="15">
      <c r="A45" s="2">
        <v>13.59</v>
      </c>
    </row>
    <row r="46" ht="15">
      <c r="A46" s="2">
        <v>7</v>
      </c>
    </row>
    <row r="47" ht="15">
      <c r="A47" s="2">
        <v>36.6</v>
      </c>
    </row>
    <row r="48" ht="15">
      <c r="A48" s="2">
        <v>14.64</v>
      </c>
    </row>
    <row r="49" ht="15">
      <c r="A49" s="2">
        <v>50</v>
      </c>
    </row>
    <row r="50" ht="15">
      <c r="A50" s="2">
        <v>30</v>
      </c>
    </row>
    <row r="51" ht="15">
      <c r="A51" s="2">
        <v>10</v>
      </c>
    </row>
    <row r="52" ht="15">
      <c r="A52" s="2">
        <v>50</v>
      </c>
    </row>
    <row r="53" ht="15">
      <c r="A53" s="2">
        <v>15</v>
      </c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6">
        <v>22</v>
      </c>
    </row>
    <row r="59" ht="15">
      <c r="A59" s="3">
        <v>50</v>
      </c>
    </row>
    <row r="60" ht="15">
      <c r="A60" s="30"/>
    </row>
    <row r="61" ht="15">
      <c r="A61" s="30"/>
    </row>
    <row r="62" ht="15">
      <c r="A62" s="2"/>
    </row>
    <row r="63" ht="15">
      <c r="A63" s="2"/>
    </row>
    <row r="64" ht="15">
      <c r="A64" s="2">
        <v>12.55</v>
      </c>
    </row>
    <row r="65" ht="15">
      <c r="A65" s="6">
        <v>11.295</v>
      </c>
    </row>
    <row r="66" ht="15">
      <c r="A66" s="6"/>
    </row>
    <row r="67" ht="15">
      <c r="A67" s="6"/>
    </row>
    <row r="68" ht="15">
      <c r="A68" s="6"/>
    </row>
    <row r="69" ht="15">
      <c r="A69" s="2"/>
    </row>
    <row r="70" ht="15">
      <c r="A70" s="2">
        <v>72.15</v>
      </c>
    </row>
    <row r="71" ht="15">
      <c r="A71" s="2">
        <v>49.15</v>
      </c>
    </row>
    <row r="72" ht="15">
      <c r="A72" s="2">
        <v>11.5</v>
      </c>
    </row>
    <row r="73" ht="15">
      <c r="A73" s="28">
        <v>7.32</v>
      </c>
    </row>
    <row r="74" ht="15">
      <c r="A74" s="2">
        <v>7.32</v>
      </c>
    </row>
    <row r="75" ht="15">
      <c r="A75" s="2">
        <v>12.55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>
        <v>23</v>
      </c>
    </row>
    <row r="81" ht="15">
      <c r="A81" s="2">
        <v>34.51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R. Barfod</dc:creator>
  <cp:keywords/>
  <dc:description/>
  <cp:lastModifiedBy>Lillian Jensen, Kommunikationsafdelingen</cp:lastModifiedBy>
  <cp:lastPrinted>2019-09-27T06:05:42Z</cp:lastPrinted>
  <dcterms:created xsi:type="dcterms:W3CDTF">2012-01-11T10:29:01Z</dcterms:created>
  <dcterms:modified xsi:type="dcterms:W3CDTF">2023-01-11T13:16:19Z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-1947111105</vt:i4>
  </property>
  <property fmtid="{D5CDD505-2E9C-101B-9397-08002B2CF9AE}" pid="3" name="_NewReviewCycle">
    <vt:lpwstr/>
  </property>
  <property fmtid="{D5CDD505-2E9C-101B-9397-08002B2CF9AE}" pid="4" name="_EmailSubject">
    <vt:lpwstr>Batts puds til udlevering word med Arbejdsmand 3-6-2016</vt:lpwstr>
  </property>
  <property fmtid="{D5CDD505-2E9C-101B-9397-08002B2CF9AE}" pid="5" name="_AuthorEmail">
    <vt:lpwstr>rasmus.barfod@3f.dk</vt:lpwstr>
  </property>
  <property fmtid="{D5CDD505-2E9C-101B-9397-08002B2CF9AE}" pid="6" name="_AuthorEmailDisplayName">
    <vt:lpwstr>Rasmus R. Barfod, Bygge-, Jord- og Miljøarbejdernes Fagforening</vt:lpwstr>
  </property>
  <property fmtid="{D5CDD505-2E9C-101B-9397-08002B2CF9AE}" pid="7" name="_PreviousAdHocReviewCycleID">
    <vt:i4>-385327938</vt:i4>
  </property>
  <property fmtid="{D5CDD505-2E9C-101B-9397-08002B2CF9AE}" pid="8" name="_ReviewingToolsShownOnce">
    <vt:lpwstr/>
  </property>
</Properties>
</file>